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evaloveg\AppData\Local\Microsoft\Windows\INetCache\Content.Outlook\PP5D90KA\"/>
    </mc:Choice>
  </mc:AlternateContent>
  <bookViews>
    <workbookView xWindow="0" yWindow="0" windowWidth="24750" windowHeight="11400"/>
  </bookViews>
  <sheets>
    <sheet name="СтройБаза" sheetId="3" r:id="rId1"/>
    <sheet name="Лист1" sheetId="4" r:id="rId2"/>
  </sheets>
  <definedNames>
    <definedName name="_xlnm.Print_Area" localSheetId="0">СтройБаза!$A$1:$F$21</definedName>
  </definedNames>
  <calcPr calcId="162913"/>
</workbook>
</file>

<file path=xl/calcChain.xml><?xml version="1.0" encoding="utf-8"?>
<calcChain xmlns="http://schemas.openxmlformats.org/spreadsheetml/2006/main">
  <c r="D15" i="3" l="1"/>
  <c r="D13" i="3"/>
  <c r="H21" i="3" l="1"/>
  <c r="I19" i="3"/>
  <c r="H19" i="3"/>
  <c r="H23" i="3" l="1"/>
  <c r="V13" i="3"/>
  <c r="W13" i="3" s="1"/>
  <c r="Q19" i="3" l="1"/>
  <c r="F17" i="4" l="1"/>
  <c r="G17" i="4" s="1"/>
  <c r="H17" i="4" s="1"/>
  <c r="Q12" i="3" l="1"/>
  <c r="J13" i="3" l="1"/>
  <c r="I13" i="3"/>
</calcChain>
</file>

<file path=xl/sharedStrings.xml><?xml version="1.0" encoding="utf-8"?>
<sst xmlns="http://schemas.openxmlformats.org/spreadsheetml/2006/main" count="37" uniqueCount="35">
  <si>
    <t>№</t>
  </si>
  <si>
    <t>Наименование</t>
  </si>
  <si>
    <t>Кол-во</t>
  </si>
  <si>
    <t>на:</t>
  </si>
  <si>
    <t>Примечание</t>
  </si>
  <si>
    <t>Ед. изм.</t>
  </si>
  <si>
    <t>Ведомость объемов работ</t>
  </si>
  <si>
    <t>м2</t>
  </si>
  <si>
    <t>м3</t>
  </si>
  <si>
    <t xml:space="preserve">Формула расчета, 
расчет объемов работ </t>
  </si>
  <si>
    <t>шт.</t>
  </si>
  <si>
    <t>Техническое перевооружение Мамаканской ГЭС с заменой гидроагрегатов</t>
  </si>
  <si>
    <t>Временные здания и сооружения.  Строительная база</t>
  </si>
  <si>
    <t>Устройство оснований из щебня под фундаментные плиты</t>
  </si>
  <si>
    <t>Устройство фундаментных плит железобетонных</t>
  </si>
  <si>
    <t>Установка ангара</t>
  </si>
  <si>
    <t>Составил:    ___________________________М.Ю. Соколов</t>
  </si>
  <si>
    <r>
      <rPr>
        <u/>
        <sz val="11"/>
        <rFont val="Times New Roman"/>
        <family val="1"/>
        <charset val="204"/>
      </rPr>
      <t>Условия выполнения работ</t>
    </r>
    <r>
      <rPr>
        <sz val="11"/>
        <rFont val="Times New Roman"/>
        <family val="1"/>
        <charset val="204"/>
      </rPr>
      <t xml:space="preserve">: 1. Без стесняющих условий; 2. Демонтируемые конструкции остаются на площадке строительной базы
</t>
    </r>
  </si>
  <si>
    <t>Вес профлиста оцинкованного 1,2х2 толщ. 0,45 мм</t>
  </si>
  <si>
    <t>кг</t>
  </si>
  <si>
    <t>Вес 1 м2</t>
  </si>
  <si>
    <t>Основание: комплект РД  59-22-2-27-008-ПОР</t>
  </si>
  <si>
    <t xml:space="preserve">h плиты = 0,2 м. Армирование - А500 ø14 мм. Бетон В25. Приготовление в построечных условиях. Материалы для приготовления бетона (объемный вес: шлакопортландцемент общестр-й М400 (т);  щебень М800 (фр. 10-20) - 1,35 т/м3;  песок - 1,6  т/м3); доставляются из Иркутска, расст. 1450 км.  </t>
  </si>
  <si>
    <t xml:space="preserve">Устройство теплого склада </t>
  </si>
  <si>
    <t>Планировка площадки</t>
  </si>
  <si>
    <t>15×20</t>
  </si>
  <si>
    <r>
      <t>Площади: теплый склад - 300 м</t>
    </r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>. Бульдозером 79 кВ</t>
    </r>
  </si>
  <si>
    <t>(15×20)×0,2</t>
  </si>
  <si>
    <t>Электроснабжение</t>
  </si>
  <si>
    <t>Связь</t>
  </si>
  <si>
    <t>15</t>
  </si>
  <si>
    <t>16</t>
  </si>
  <si>
    <t>17</t>
  </si>
  <si>
    <r>
      <t xml:space="preserve"> Объемные веса: щебень М800 (фр. 20-40) - 1,5 т/м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>. Доставка из Иркутска, на расст. 1450 км.</t>
    </r>
  </si>
  <si>
    <t>компл.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</si>
</sst>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Arial"/>
      <family val="2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u/>
      <sz val="1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>
      <alignment horizontal="left"/>
    </xf>
  </cellStyleXfs>
  <cellXfs count="32">
    <xf numFmtId="0" fontId="0" fillId="0" borderId="0" xfId="0"/>
    <xf numFmtId="0" fontId="3" fillId="0" borderId="0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center" vertical="top" wrapText="1"/>
    </xf>
    <xf numFmtId="0" fontId="7" fillId="0" borderId="0" xfId="0" applyFont="1" applyFill="1"/>
    <xf numFmtId="0" fontId="7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2" applyNumberFormat="1" applyFont="1" applyFill="1" applyBorder="1" applyAlignment="1"/>
    <xf numFmtId="0" fontId="7" fillId="0" borderId="0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49" fontId="7" fillId="0" borderId="0" xfId="0" applyNumberFormat="1" applyFont="1" applyFill="1" applyAlignment="1">
      <alignment wrapText="1"/>
    </xf>
    <xf numFmtId="0" fontId="11" fillId="0" borderId="0" xfId="0" applyFont="1" applyFill="1"/>
    <xf numFmtId="2" fontId="11" fillId="0" borderId="0" xfId="0" applyNumberFormat="1" applyFont="1" applyFill="1"/>
    <xf numFmtId="0" fontId="3" fillId="0" borderId="0" xfId="2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/>
    </xf>
    <xf numFmtId="0" fontId="3" fillId="0" borderId="0" xfId="2" applyNumberFormat="1" applyFont="1" applyFill="1" applyBorder="1" applyAlignment="1">
      <alignment horizontal="left"/>
    </xf>
    <xf numFmtId="0" fontId="8" fillId="0" borderId="0" xfId="1" applyFont="1" applyFill="1" applyBorder="1" applyAlignment="1">
      <alignment horizontal="center" vertical="top"/>
    </xf>
    <xf numFmtId="0" fontId="6" fillId="0" borderId="0" xfId="1" applyFont="1" applyFill="1" applyBorder="1" applyAlignment="1">
      <alignment horizontal="left" vertical="top" wrapText="1"/>
    </xf>
  </cellXfs>
  <cellStyles count="3">
    <cellStyle name="Обычный" xfId="0" builtinId="0"/>
    <cellStyle name="Обычный 2" xfId="1"/>
    <cellStyle name="Титул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4"/>
  <sheetViews>
    <sheetView tabSelected="1" view="pageLayout" topLeftCell="A4" zoomScale="60" zoomScaleNormal="80" zoomScalePageLayoutView="60" workbookViewId="0">
      <selection activeCell="F16" sqref="F16"/>
    </sheetView>
  </sheetViews>
  <sheetFormatPr defaultColWidth="9.140625" defaultRowHeight="15" x14ac:dyDescent="0.25"/>
  <cols>
    <col min="1" max="1" width="7.42578125" style="5" customWidth="1"/>
    <col min="2" max="2" width="43.42578125" style="5" customWidth="1"/>
    <col min="3" max="3" width="9.85546875" style="5" customWidth="1"/>
    <col min="4" max="4" width="15.5703125" style="5" customWidth="1"/>
    <col min="5" max="5" width="26.140625" style="5" customWidth="1"/>
    <col min="6" max="6" width="52.140625" style="5" customWidth="1"/>
    <col min="7" max="7" width="15" style="5" customWidth="1"/>
    <col min="8" max="8" width="13" style="5" customWidth="1"/>
    <col min="9" max="24" width="15.28515625" style="21" customWidth="1"/>
    <col min="25" max="16384" width="9.140625" style="5"/>
  </cols>
  <sheetData>
    <row r="1" spans="1:23" ht="15" customHeight="1" x14ac:dyDescent="0.25">
      <c r="A1" s="27" t="s">
        <v>11</v>
      </c>
      <c r="B1" s="27"/>
      <c r="C1" s="27"/>
      <c r="D1" s="27"/>
      <c r="E1" s="27"/>
      <c r="F1" s="27"/>
    </row>
    <row r="2" spans="1:23" ht="9.1999999999999993" customHeight="1" x14ac:dyDescent="0.25">
      <c r="D2" s="6"/>
    </row>
    <row r="3" spans="1:23" ht="15.75" x14ac:dyDescent="0.25">
      <c r="A3" s="28" t="s">
        <v>6</v>
      </c>
      <c r="B3" s="28"/>
      <c r="C3" s="28"/>
      <c r="D3" s="28"/>
      <c r="E3" s="28"/>
      <c r="F3" s="28"/>
    </row>
    <row r="4" spans="1:23" ht="6.75" customHeight="1" x14ac:dyDescent="0.25">
      <c r="A4" s="17"/>
      <c r="B4" s="17"/>
      <c r="C4" s="17"/>
      <c r="D4" s="17"/>
      <c r="E4" s="17"/>
      <c r="F4" s="17"/>
    </row>
    <row r="5" spans="1:23" ht="15.75" x14ac:dyDescent="0.25">
      <c r="A5" s="1" t="s">
        <v>3</v>
      </c>
      <c r="B5" s="29" t="s">
        <v>12</v>
      </c>
      <c r="C5" s="29"/>
      <c r="D5" s="29"/>
      <c r="E5" s="29"/>
      <c r="F5" s="29"/>
    </row>
    <row r="6" spans="1:23" ht="6.75" customHeight="1" x14ac:dyDescent="0.25">
      <c r="A6" s="2"/>
      <c r="B6" s="30"/>
      <c r="C6" s="30"/>
      <c r="D6" s="3"/>
      <c r="E6" s="17"/>
    </row>
    <row r="7" spans="1:23" ht="15.75" x14ac:dyDescent="0.25">
      <c r="A7" s="2"/>
      <c r="B7" s="11" t="s">
        <v>21</v>
      </c>
      <c r="C7" s="11"/>
      <c r="D7" s="11"/>
      <c r="E7" s="11"/>
      <c r="F7" s="12"/>
    </row>
    <row r="8" spans="1:23" ht="6.75" customHeight="1" x14ac:dyDescent="0.25">
      <c r="A8" s="2"/>
      <c r="B8" s="23"/>
      <c r="C8" s="23"/>
      <c r="D8" s="7"/>
      <c r="E8" s="8"/>
    </row>
    <row r="9" spans="1:23" ht="18.75" customHeight="1" x14ac:dyDescent="0.25">
      <c r="A9" s="4"/>
      <c r="B9" s="31" t="s">
        <v>17</v>
      </c>
      <c r="C9" s="31"/>
      <c r="D9" s="31"/>
      <c r="E9" s="31"/>
      <c r="F9" s="31"/>
    </row>
    <row r="10" spans="1:23" ht="6.75" customHeight="1" x14ac:dyDescent="0.25">
      <c r="A10" s="24"/>
      <c r="B10" s="24"/>
      <c r="C10" s="24"/>
      <c r="D10" s="24"/>
      <c r="E10" s="24"/>
      <c r="F10" s="24"/>
    </row>
    <row r="11" spans="1:23" ht="37.5" customHeight="1" x14ac:dyDescent="0.25">
      <c r="A11" s="14" t="s">
        <v>0</v>
      </c>
      <c r="B11" s="13" t="s">
        <v>1</v>
      </c>
      <c r="C11" s="13" t="s">
        <v>5</v>
      </c>
      <c r="D11" s="13" t="s">
        <v>2</v>
      </c>
      <c r="E11" s="13" t="s">
        <v>9</v>
      </c>
      <c r="F11" s="10" t="s">
        <v>4</v>
      </c>
      <c r="G11" s="20"/>
    </row>
    <row r="12" spans="1:23" ht="22.5" customHeight="1" x14ac:dyDescent="0.25">
      <c r="A12" s="25" t="s">
        <v>23</v>
      </c>
      <c r="B12" s="25"/>
      <c r="C12" s="25"/>
      <c r="D12" s="25"/>
      <c r="E12" s="25"/>
      <c r="F12" s="26"/>
      <c r="G12" s="20"/>
      <c r="Q12" s="21" t="e">
        <f>#REF!/#REF!</f>
        <v>#REF!</v>
      </c>
    </row>
    <row r="13" spans="1:23" ht="54" customHeight="1" x14ac:dyDescent="0.25">
      <c r="A13" s="14">
        <v>14</v>
      </c>
      <c r="B13" s="9" t="s">
        <v>24</v>
      </c>
      <c r="C13" s="16" t="s">
        <v>7</v>
      </c>
      <c r="D13" s="18">
        <f>300</f>
        <v>300</v>
      </c>
      <c r="E13" s="16" t="s">
        <v>25</v>
      </c>
      <c r="F13" s="9" t="s">
        <v>26</v>
      </c>
      <c r="G13" s="20"/>
      <c r="I13" s="21">
        <f>15*20</f>
        <v>300</v>
      </c>
      <c r="J13" s="21">
        <f>20*30</f>
        <v>600</v>
      </c>
      <c r="U13" s="21">
        <v>7.2</v>
      </c>
      <c r="V13" s="21">
        <f>13.4*0.05</f>
        <v>0.67</v>
      </c>
      <c r="W13" s="21">
        <f>U13/V13</f>
        <v>10.746268656716417</v>
      </c>
    </row>
    <row r="14" spans="1:23" ht="53.25" customHeight="1" x14ac:dyDescent="0.25">
      <c r="A14" s="16" t="s">
        <v>30</v>
      </c>
      <c r="B14" s="9" t="s">
        <v>13</v>
      </c>
      <c r="C14" s="13" t="s">
        <v>8</v>
      </c>
      <c r="D14" s="18">
        <v>194.2</v>
      </c>
      <c r="E14" s="16"/>
      <c r="F14" s="9" t="s">
        <v>33</v>
      </c>
      <c r="G14" s="20"/>
    </row>
    <row r="15" spans="1:23" ht="114" customHeight="1" x14ac:dyDescent="0.25">
      <c r="A15" s="14">
        <v>15</v>
      </c>
      <c r="B15" s="9" t="s">
        <v>14</v>
      </c>
      <c r="C15" s="13" t="s">
        <v>8</v>
      </c>
      <c r="D15" s="18">
        <f>(300)*0.2</f>
        <v>60</v>
      </c>
      <c r="E15" s="16" t="s">
        <v>27</v>
      </c>
      <c r="F15" s="9" t="s">
        <v>22</v>
      </c>
      <c r="G15" s="20"/>
    </row>
    <row r="16" spans="1:23" ht="71.25" customHeight="1" x14ac:dyDescent="0.25">
      <c r="A16" s="16" t="s">
        <v>31</v>
      </c>
      <c r="B16" s="9" t="s">
        <v>15</v>
      </c>
      <c r="C16" s="13" t="s">
        <v>10</v>
      </c>
      <c r="D16" s="18">
        <v>1</v>
      </c>
      <c r="E16" s="13"/>
      <c r="F16" s="19"/>
      <c r="G16" s="20"/>
      <c r="K16" s="21" t="s">
        <v>18</v>
      </c>
      <c r="Q16" s="22">
        <v>8.59</v>
      </c>
      <c r="R16" s="21" t="s">
        <v>19</v>
      </c>
    </row>
    <row r="17" spans="1:17" ht="53.25" customHeight="1" x14ac:dyDescent="0.25">
      <c r="A17" s="14">
        <v>16</v>
      </c>
      <c r="B17" s="9" t="s">
        <v>29</v>
      </c>
      <c r="C17" s="13" t="s">
        <v>34</v>
      </c>
      <c r="D17" s="18">
        <v>1</v>
      </c>
      <c r="E17" s="13"/>
      <c r="F17" s="9"/>
      <c r="G17" s="20"/>
      <c r="Q17" s="22"/>
    </row>
    <row r="18" spans="1:17" ht="53.25" customHeight="1" x14ac:dyDescent="0.25">
      <c r="A18" s="16" t="s">
        <v>32</v>
      </c>
      <c r="B18" s="9" t="s">
        <v>28</v>
      </c>
      <c r="C18" s="13" t="s">
        <v>34</v>
      </c>
      <c r="D18" s="18">
        <v>1</v>
      </c>
      <c r="E18" s="13"/>
      <c r="F18" s="9"/>
      <c r="G18" s="20"/>
      <c r="Q18" s="22"/>
    </row>
    <row r="19" spans="1:17" x14ac:dyDescent="0.25">
      <c r="H19" s="21">
        <f>300*0.9*1.2*2/1000</f>
        <v>0.64800000000000002</v>
      </c>
      <c r="I19" s="21">
        <f>300*0.1*1.2*0.05</f>
        <v>1.8</v>
      </c>
      <c r="K19" s="21" t="s">
        <v>20</v>
      </c>
      <c r="Q19" s="22">
        <f>Q16/(1.2*2)</f>
        <v>3.5791666666666666</v>
      </c>
    </row>
    <row r="20" spans="1:17" x14ac:dyDescent="0.25">
      <c r="H20" s="21"/>
      <c r="Q20" s="22"/>
    </row>
    <row r="21" spans="1:17" x14ac:dyDescent="0.25">
      <c r="B21" s="15" t="s">
        <v>16</v>
      </c>
      <c r="H21" s="21">
        <f>300*0.1*1.2*0.05</f>
        <v>1.8</v>
      </c>
    </row>
    <row r="22" spans="1:17" x14ac:dyDescent="0.25">
      <c r="H22" s="21">
        <v>16.5</v>
      </c>
    </row>
    <row r="23" spans="1:17" x14ac:dyDescent="0.25">
      <c r="H23" s="21">
        <f>H19+H21+H22</f>
        <v>18.948</v>
      </c>
    </row>
    <row r="24" spans="1:17" x14ac:dyDescent="0.25">
      <c r="H24" s="21"/>
    </row>
  </sheetData>
  <mergeCells count="7">
    <mergeCell ref="A10:F10"/>
    <mergeCell ref="A12:F12"/>
    <mergeCell ref="A1:F1"/>
    <mergeCell ref="A3:F3"/>
    <mergeCell ref="B5:F5"/>
    <mergeCell ref="B6:C6"/>
    <mergeCell ref="B9:F9"/>
  </mergeCells>
  <pageMargins left="0.19685039370078741" right="0.10312499999999999" top="0.59055118110236227" bottom="0.39370078740157483" header="0.31496062992125984" footer="0.31496062992125984"/>
  <pageSetup paperSize="9" scale="2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7:H17"/>
  <sheetViews>
    <sheetView workbookViewId="0">
      <selection activeCell="I23" sqref="I23"/>
    </sheetView>
  </sheetViews>
  <sheetFormatPr defaultRowHeight="15" x14ac:dyDescent="0.25"/>
  <cols>
    <col min="8" max="8" width="16.140625" customWidth="1"/>
  </cols>
  <sheetData>
    <row r="17" spans="5:8" x14ac:dyDescent="0.25">
      <c r="E17">
        <v>2416</v>
      </c>
      <c r="F17">
        <f>E17/365</f>
        <v>6.6191780821917812</v>
      </c>
      <c r="G17">
        <f>F17/24</f>
        <v>0.27579908675799086</v>
      </c>
      <c r="H17">
        <f>G17/60/60*1000</f>
        <v>7.6610857432775251E-2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СтройБаза</vt:lpstr>
      <vt:lpstr>Лист1</vt:lpstr>
      <vt:lpstr>СтройБаза!Область_печати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Панютина Полина Евгеньевна</dc:creator>
  <cp:lastModifiedBy>Перевалов Евгений Геннадьевич</cp:lastModifiedBy>
  <cp:lastPrinted>2023-02-10T11:34:25Z</cp:lastPrinted>
  <dcterms:created xsi:type="dcterms:W3CDTF">2018-11-01T14:20:41Z</dcterms:created>
  <dcterms:modified xsi:type="dcterms:W3CDTF">2024-01-18T09:03:45Z</dcterms:modified>
</cp:coreProperties>
</file>